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<sst xmlns="http://schemas.openxmlformats.org/spreadsheetml/2006/main" count="209" uniqueCount="98">
  <si>
    <t>40 TAYLOR, Ben</t>
  </si>
  <si>
    <t>41 HOUSERIGHT, J.</t>
  </si>
  <si>
    <t>16 BIRD, Cory</t>
  </si>
  <si>
    <t>8 SUMMERS, P.</t>
  </si>
  <si>
    <t>2 WHITAKER, R.</t>
  </si>
  <si>
    <t>94 BEASLEY, Chad</t>
  </si>
  <si>
    <t>71 PUGH, David</t>
  </si>
  <si>
    <t>35 PILE, Willie</t>
  </si>
  <si>
    <t>28 COBB, Lamar</t>
  </si>
  <si>
    <t>83 ADIBI, N.</t>
  </si>
  <si>
    <t>14 SORENSEN, Nick</t>
  </si>
  <si>
    <t>34 WELCH, Brian</t>
  </si>
  <si>
    <t>25 HARDEE, Billy</t>
  </si>
  <si>
    <t>1 GREEN, Eric</t>
  </si>
  <si>
    <t>95 DAVIS, Jim</t>
  </si>
  <si>
    <t>5 McCADAM, Kevin</t>
  </si>
  <si>
    <t>54 WILKINSON, Dan</t>
  </si>
  <si>
    <t>24 AUSTIN, Larry</t>
  </si>
  <si>
    <t>53 REED, Channing</t>
  </si>
  <si>
    <t>99 COLAS, Cols</t>
  </si>
  <si>
    <t>70 LEWIS, Kevin</t>
  </si>
  <si>
    <t>Player</t>
  </si>
  <si>
    <t>UT</t>
  </si>
  <si>
    <t>AT</t>
  </si>
  <si>
    <t>Tot</t>
  </si>
  <si>
    <t>TFL</t>
  </si>
  <si>
    <t>Sacks</t>
  </si>
  <si>
    <t>Yds</t>
  </si>
  <si>
    <t>Int</t>
  </si>
  <si>
    <t>PD</t>
  </si>
  <si>
    <t>QBH</t>
  </si>
  <si>
    <t>FmRec</t>
  </si>
  <si>
    <t>FF</t>
  </si>
  <si>
    <t>Scrim</t>
  </si>
  <si>
    <t>SpTm</t>
  </si>
  <si>
    <t>Total</t>
  </si>
  <si>
    <t>Points</t>
  </si>
  <si>
    <t>TD's</t>
  </si>
  <si>
    <t>Pos.</t>
  </si>
  <si>
    <t>LB</t>
  </si>
  <si>
    <t>DE</t>
  </si>
  <si>
    <t>DT</t>
  </si>
  <si>
    <t>CB</t>
  </si>
  <si>
    <t>S</t>
  </si>
  <si>
    <t>Stats Disregarded:</t>
  </si>
  <si>
    <t>Avg.</t>
  </si>
  <si>
    <t>Pts/Play by Position</t>
  </si>
  <si>
    <t>The following players were removed from consideration:</t>
  </si>
  <si>
    <t>Ron Cook (kicked off team mid-season)</t>
  </si>
  <si>
    <t>Safeties (no safeties were recorded in the 2000 season)</t>
  </si>
  <si>
    <t>Cory Bird's TD (it was scored on special teams)</t>
  </si>
  <si>
    <t>Virginia Tech Defensive Performance Calculation for 2001</t>
  </si>
  <si>
    <t>defensivestats.xls</t>
  </si>
  <si>
    <t>Pos:</t>
  </si>
  <si>
    <t>Position</t>
  </si>
  <si>
    <t>Scrim:</t>
  </si>
  <si>
    <t>Plays from scrimmage</t>
  </si>
  <si>
    <t>SpTm:</t>
  </si>
  <si>
    <t>Special teams plays</t>
  </si>
  <si>
    <t>Total:</t>
  </si>
  <si>
    <t>Total plays</t>
  </si>
  <si>
    <t>UT:</t>
  </si>
  <si>
    <t>AT:</t>
  </si>
  <si>
    <t>Tot:</t>
  </si>
  <si>
    <t>TFL:</t>
  </si>
  <si>
    <t>Unassisted tackles</t>
  </si>
  <si>
    <t>Assisted tackles</t>
  </si>
  <si>
    <t>Total tackles</t>
  </si>
  <si>
    <t>Tackles for loss</t>
  </si>
  <si>
    <t>Int:</t>
  </si>
  <si>
    <t>Sacks:</t>
  </si>
  <si>
    <t>PD:</t>
  </si>
  <si>
    <t>QBH:</t>
  </si>
  <si>
    <t>Interceptions</t>
  </si>
  <si>
    <t>Passes defensed</t>
  </si>
  <si>
    <t>QB hurries</t>
  </si>
  <si>
    <t>FmRec:</t>
  </si>
  <si>
    <t>FF:</t>
  </si>
  <si>
    <t>TD's:</t>
  </si>
  <si>
    <t>Fumble recoveries</t>
  </si>
  <si>
    <t>Fumbles forced</t>
  </si>
  <si>
    <t>Touchdowns</t>
  </si>
  <si>
    <t>Per Play</t>
  </si>
  <si>
    <t>(Pts. Awarded for Stat)-----&gt;</t>
  </si>
  <si>
    <t>How to read the table:</t>
  </si>
  <si>
    <t>If you use the key above, the table is pretty self-explanatory. Note that the points awarded for each state are given</t>
  </si>
  <si>
    <t>above that stat (for example, the 2 above "UT" means that 2 points are awarded for each unassisted tackle, and the</t>
  </si>
  <si>
    <t>0.1 above interception "Yds" means that 0.1 points are awarded for each yard of interception return).</t>
  </si>
  <si>
    <t>Total Points = points scored by the defender for the year</t>
  </si>
  <si>
    <t>Points per Play = total points / (scrimmage plays + special teams plays/2)</t>
  </si>
  <si>
    <t>Offensive Players (their tackle stats are from special teams) and special teams players</t>
  </si>
  <si>
    <t>Pts./</t>
  </si>
  <si>
    <t>Play</t>
  </si>
  <si>
    <t>Total Pts. by Position</t>
  </si>
  <si>
    <t>Players with less than 100 plays on defense (example: Benny Wolfe, who played more on ST than defense)</t>
  </si>
  <si>
    <t>Kick Blocks (this is a special teams play, not a defensive play)</t>
  </si>
  <si>
    <t>Players not in defensive two-deep (don't get much playing time, and stats can be skewed)</t>
  </si>
  <si>
    <t>Sack Yardage (sacks yardage stats are included in TFL yardage stats)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</si>
</sst>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2" width="5.28125" style="0" customWidth="1"/>
    <col min="3" max="4" width="6.28125" style="0" bestFit="1" customWidth="1"/>
    <col min="5" max="5" width="6.28125" style="0" customWidth="1"/>
    <col min="6" max="7" width="3.28125" style="0" customWidth="1"/>
    <col min="8" max="8" width="4.00390625" style="0" bestFit="1" customWidth="1"/>
    <col min="9" max="9" width="4.140625" style="1" bestFit="1" customWidth="1"/>
    <col min="10" max="10" width="4.28125" style="1" bestFit="1" customWidth="1"/>
    <col min="11" max="11" width="6.28125" style="0" bestFit="1" customWidth="1"/>
    <col min="12" max="12" width="3.8515625" style="1" customWidth="1"/>
    <col min="13" max="13" width="4.28125" style="1" bestFit="1" customWidth="1"/>
    <col min="14" max="14" width="3.57421875" style="0" bestFit="1" customWidth="1"/>
    <col min="15" max="15" width="5.00390625" style="0" bestFit="1" customWidth="1"/>
    <col min="16" max="16" width="7.00390625" style="1" bestFit="1" customWidth="1"/>
    <col min="17" max="17" width="4.8515625" style="1" customWidth="1"/>
    <col min="18" max="18" width="3.28125" style="0" bestFit="1" customWidth="1"/>
    <col min="19" max="19" width="5.00390625" style="0" customWidth="1"/>
    <col min="20" max="20" width="6.57421875" style="0" bestFit="1" customWidth="1"/>
    <col min="21" max="21" width="8.28125" style="0" bestFit="1" customWidth="1"/>
  </cols>
  <sheetData>
    <row r="1" ht="12.75">
      <c r="A1" s="2" t="s">
        <v>51</v>
      </c>
    </row>
    <row r="2" ht="12.75">
      <c r="A2" t="s">
        <v>52</v>
      </c>
    </row>
    <row r="4" spans="1:17" ht="12.75">
      <c r="A4" s="3" t="s">
        <v>53</v>
      </c>
      <c r="B4" t="s">
        <v>54</v>
      </c>
      <c r="E4" s="3" t="s">
        <v>61</v>
      </c>
      <c r="F4" t="s">
        <v>65</v>
      </c>
      <c r="K4" s="3" t="s">
        <v>70</v>
      </c>
      <c r="L4" t="s">
        <v>26</v>
      </c>
      <c r="P4" s="3" t="s">
        <v>76</v>
      </c>
      <c r="Q4" s="1" t="s">
        <v>79</v>
      </c>
    </row>
    <row r="5" spans="1:17" ht="12.75">
      <c r="A5" s="3" t="s">
        <v>55</v>
      </c>
      <c r="B5" t="s">
        <v>56</v>
      </c>
      <c r="E5" s="3" t="s">
        <v>62</v>
      </c>
      <c r="F5" t="s">
        <v>66</v>
      </c>
      <c r="K5" s="3" t="s">
        <v>69</v>
      </c>
      <c r="L5" t="s">
        <v>73</v>
      </c>
      <c r="P5" s="9" t="s">
        <v>77</v>
      </c>
      <c r="Q5" s="1" t="s">
        <v>80</v>
      </c>
    </row>
    <row r="6" spans="1:17" ht="12.75">
      <c r="A6" s="3" t="s">
        <v>57</v>
      </c>
      <c r="B6" t="s">
        <v>58</v>
      </c>
      <c r="E6" s="3" t="s">
        <v>63</v>
      </c>
      <c r="F6" t="s">
        <v>67</v>
      </c>
      <c r="K6" s="3" t="s">
        <v>71</v>
      </c>
      <c r="L6" t="s">
        <v>74</v>
      </c>
      <c r="P6" s="9" t="s">
        <v>78</v>
      </c>
      <c r="Q6" s="1" t="s">
        <v>81</v>
      </c>
    </row>
    <row r="7" spans="1:12" ht="12.75">
      <c r="A7" s="3" t="s">
        <v>59</v>
      </c>
      <c r="B7" t="s">
        <v>60</v>
      </c>
      <c r="E7" s="3" t="s">
        <v>64</v>
      </c>
      <c r="F7" t="s">
        <v>68</v>
      </c>
      <c r="K7" s="3" t="s">
        <v>72</v>
      </c>
      <c r="L7" t="s">
        <v>75</v>
      </c>
    </row>
    <row r="8" ht="12.75">
      <c r="A8" s="3"/>
    </row>
    <row r="9" spans="1:2" ht="12.75">
      <c r="A9" s="3" t="s">
        <v>84</v>
      </c>
      <c r="B9" t="s">
        <v>85</v>
      </c>
    </row>
    <row r="10" spans="1:2" ht="12.75">
      <c r="A10" s="3"/>
      <c r="B10" t="s">
        <v>86</v>
      </c>
    </row>
    <row r="11" spans="1:2" ht="12.75">
      <c r="A11" s="3"/>
      <c r="B11" t="s">
        <v>87</v>
      </c>
    </row>
    <row r="12" spans="1:2" ht="12.75">
      <c r="A12" s="3"/>
      <c r="B12" t="s">
        <v>88</v>
      </c>
    </row>
    <row r="13" spans="1:2" ht="12.75">
      <c r="A13" s="3"/>
      <c r="B13" t="s">
        <v>89</v>
      </c>
    </row>
    <row r="14" ht="12.75">
      <c r="A14" s="3"/>
    </row>
    <row r="15" ht="12.75">
      <c r="A15" s="2" t="s">
        <v>47</v>
      </c>
    </row>
    <row r="16" ht="12.75">
      <c r="A16" t="s">
        <v>90</v>
      </c>
    </row>
    <row r="17" ht="12.75">
      <c r="A17" t="s">
        <v>96</v>
      </c>
    </row>
    <row r="18" ht="12.75">
      <c r="A18" t="s">
        <v>94</v>
      </c>
    </row>
    <row r="19" ht="12.75">
      <c r="A19" t="s">
        <v>48</v>
      </c>
    </row>
    <row r="21" ht="12.75">
      <c r="A21" s="2" t="s">
        <v>44</v>
      </c>
    </row>
    <row r="22" ht="12.75">
      <c r="A22" s="4" t="s">
        <v>97</v>
      </c>
    </row>
    <row r="23" ht="12.75">
      <c r="A23" t="s">
        <v>95</v>
      </c>
    </row>
    <row r="24" ht="12.75">
      <c r="A24" t="s">
        <v>49</v>
      </c>
    </row>
    <row r="25" ht="12.75">
      <c r="A25" t="s">
        <v>50</v>
      </c>
    </row>
    <row r="26" ht="12.75">
      <c r="A26" s="3"/>
    </row>
    <row r="27" s="2" customFormat="1" ht="12.75"/>
    <row r="28" spans="1:21" s="2" customFormat="1" ht="12.75">
      <c r="A28" s="4"/>
      <c r="B28" s="4" t="s">
        <v>83</v>
      </c>
      <c r="C28" s="4"/>
      <c r="D28" s="4"/>
      <c r="E28" s="11"/>
      <c r="F28" s="4">
        <v>2</v>
      </c>
      <c r="G28" s="4">
        <v>1</v>
      </c>
      <c r="H28" s="4"/>
      <c r="I28" s="5">
        <v>2</v>
      </c>
      <c r="J28" s="5">
        <v>0.2</v>
      </c>
      <c r="K28" s="4">
        <v>2</v>
      </c>
      <c r="L28" s="5">
        <v>10</v>
      </c>
      <c r="M28" s="5">
        <v>0.1</v>
      </c>
      <c r="N28" s="4">
        <v>3</v>
      </c>
      <c r="O28" s="4">
        <v>2</v>
      </c>
      <c r="P28" s="5">
        <v>5</v>
      </c>
      <c r="Q28" s="5">
        <v>0.2</v>
      </c>
      <c r="R28" s="4">
        <v>10</v>
      </c>
      <c r="S28" s="4">
        <v>20</v>
      </c>
      <c r="T28" s="10" t="s">
        <v>35</v>
      </c>
      <c r="U28" s="10" t="s">
        <v>36</v>
      </c>
    </row>
    <row r="29" spans="1:21" s="2" customFormat="1" ht="12.75">
      <c r="A29" s="2" t="s">
        <v>21</v>
      </c>
      <c r="B29" s="2" t="s">
        <v>38</v>
      </c>
      <c r="C29" s="3" t="s">
        <v>33</v>
      </c>
      <c r="D29" s="3" t="s">
        <v>34</v>
      </c>
      <c r="E29" s="3" t="s">
        <v>35</v>
      </c>
      <c r="F29" s="3" t="s">
        <v>22</v>
      </c>
      <c r="G29" s="3" t="s">
        <v>23</v>
      </c>
      <c r="H29" s="3" t="s">
        <v>24</v>
      </c>
      <c r="I29" s="9" t="s">
        <v>25</v>
      </c>
      <c r="J29" s="9" t="s">
        <v>27</v>
      </c>
      <c r="K29" s="3" t="s">
        <v>26</v>
      </c>
      <c r="L29" s="9" t="s">
        <v>28</v>
      </c>
      <c r="M29" s="9" t="s">
        <v>27</v>
      </c>
      <c r="N29" s="3" t="s">
        <v>29</v>
      </c>
      <c r="O29" s="3" t="s">
        <v>30</v>
      </c>
      <c r="P29" s="9" t="s">
        <v>31</v>
      </c>
      <c r="Q29" s="9" t="s">
        <v>27</v>
      </c>
      <c r="R29" s="3" t="s">
        <v>32</v>
      </c>
      <c r="S29" s="3" t="s">
        <v>37</v>
      </c>
      <c r="T29" s="2" t="s">
        <v>36</v>
      </c>
      <c r="U29" s="2" t="s">
        <v>82</v>
      </c>
    </row>
    <row r="30" spans="1:21" ht="12.75">
      <c r="A30" t="s">
        <v>7</v>
      </c>
      <c r="B30" t="s">
        <v>43</v>
      </c>
      <c r="C30">
        <v>512</v>
      </c>
      <c r="D30">
        <v>36</v>
      </c>
      <c r="E30">
        <f aca="true" t="shared" si="0" ref="E30:E50">SUM(C30:D30)</f>
        <v>548</v>
      </c>
      <c r="F30">
        <v>35</v>
      </c>
      <c r="G30">
        <v>21</v>
      </c>
      <c r="H30">
        <v>56</v>
      </c>
      <c r="I30" s="1">
        <v>2</v>
      </c>
      <c r="J30" s="1">
        <v>4</v>
      </c>
      <c r="L30" s="1">
        <v>6</v>
      </c>
      <c r="M30" s="1">
        <v>22</v>
      </c>
      <c r="N30">
        <v>10</v>
      </c>
      <c r="P30" s="1">
        <v>1</v>
      </c>
      <c r="Q30" s="1">
        <v>0</v>
      </c>
      <c r="R30">
        <v>1</v>
      </c>
      <c r="S30">
        <v>1</v>
      </c>
      <c r="T30" s="7">
        <f aca="true" t="shared" si="1" ref="T30:T50">+$F$28*F30+$G$28*G30+$I$28*I30+$J$28*J30+$K$28*K30+$L$28*L30+$M$28*M30+$N$28*N30+$O$28*O30+$P$28*P30+$Q$28*Q30+$R$28*R30+$S$28*S30</f>
        <v>223</v>
      </c>
      <c r="U30" s="6">
        <f aca="true" t="shared" si="2" ref="U30:U50">+T30/(C30+D30/2)</f>
        <v>0.4207547169811321</v>
      </c>
    </row>
    <row r="31" spans="1:21" ht="12.75">
      <c r="A31" t="s">
        <v>6</v>
      </c>
      <c r="B31" t="s">
        <v>41</v>
      </c>
      <c r="C31">
        <v>422</v>
      </c>
      <c r="D31">
        <v>45</v>
      </c>
      <c r="E31">
        <f t="shared" si="0"/>
        <v>467</v>
      </c>
      <c r="F31">
        <v>30</v>
      </c>
      <c r="G31">
        <v>27</v>
      </c>
      <c r="H31">
        <v>57</v>
      </c>
      <c r="I31" s="1">
        <v>12</v>
      </c>
      <c r="J31" s="1">
        <v>63</v>
      </c>
      <c r="K31">
        <v>5</v>
      </c>
      <c r="L31" s="1">
        <v>1</v>
      </c>
      <c r="M31" s="1">
        <v>2</v>
      </c>
      <c r="N31">
        <v>4</v>
      </c>
      <c r="O31">
        <v>10</v>
      </c>
      <c r="T31" s="7">
        <f t="shared" si="1"/>
        <v>175.79999999999998</v>
      </c>
      <c r="U31" s="6">
        <f t="shared" si="2"/>
        <v>0.3955005624296962</v>
      </c>
    </row>
    <row r="32" spans="1:21" ht="12.75">
      <c r="A32" t="s">
        <v>11</v>
      </c>
      <c r="B32" t="s">
        <v>39</v>
      </c>
      <c r="C32">
        <v>205</v>
      </c>
      <c r="D32">
        <v>44</v>
      </c>
      <c r="E32">
        <f t="shared" si="0"/>
        <v>249</v>
      </c>
      <c r="F32">
        <v>26</v>
      </c>
      <c r="G32">
        <v>16</v>
      </c>
      <c r="H32">
        <v>42</v>
      </c>
      <c r="I32" s="1">
        <v>3</v>
      </c>
      <c r="J32" s="1">
        <v>6</v>
      </c>
      <c r="K32">
        <v>1</v>
      </c>
      <c r="N32">
        <v>1</v>
      </c>
      <c r="O32">
        <v>3</v>
      </c>
      <c r="T32" s="7">
        <f t="shared" si="1"/>
        <v>86.2</v>
      </c>
      <c r="U32" s="6">
        <f t="shared" si="2"/>
        <v>0.37973568281938325</v>
      </c>
    </row>
    <row r="33" spans="1:21" ht="12.75">
      <c r="A33" t="s">
        <v>13</v>
      </c>
      <c r="B33" t="s">
        <v>42</v>
      </c>
      <c r="C33">
        <v>389</v>
      </c>
      <c r="D33">
        <v>66</v>
      </c>
      <c r="E33">
        <f t="shared" si="0"/>
        <v>455</v>
      </c>
      <c r="F33">
        <v>19</v>
      </c>
      <c r="G33">
        <v>12</v>
      </c>
      <c r="H33">
        <v>31</v>
      </c>
      <c r="I33" s="1">
        <v>1</v>
      </c>
      <c r="J33" s="1">
        <v>22</v>
      </c>
      <c r="L33" s="1">
        <v>4</v>
      </c>
      <c r="M33" s="1">
        <v>51</v>
      </c>
      <c r="N33">
        <v>12</v>
      </c>
      <c r="R33">
        <v>2</v>
      </c>
      <c r="T33" s="7">
        <f t="shared" si="1"/>
        <v>157.5</v>
      </c>
      <c r="U33" s="6">
        <f t="shared" si="2"/>
        <v>0.3732227488151659</v>
      </c>
    </row>
    <row r="34" spans="1:21" ht="12.75">
      <c r="A34" t="s">
        <v>0</v>
      </c>
      <c r="B34" t="s">
        <v>39</v>
      </c>
      <c r="C34">
        <v>651</v>
      </c>
      <c r="D34">
        <v>92</v>
      </c>
      <c r="E34">
        <f>SUM(C34:D34)</f>
        <v>743</v>
      </c>
      <c r="F34">
        <v>59</v>
      </c>
      <c r="G34">
        <v>44</v>
      </c>
      <c r="H34">
        <v>103</v>
      </c>
      <c r="I34" s="1">
        <v>7</v>
      </c>
      <c r="J34" s="1">
        <v>25</v>
      </c>
      <c r="K34">
        <v>1.5</v>
      </c>
      <c r="L34" s="1">
        <v>2</v>
      </c>
      <c r="M34" s="1">
        <v>42</v>
      </c>
      <c r="N34">
        <v>5</v>
      </c>
      <c r="O34">
        <v>9</v>
      </c>
      <c r="R34">
        <v>1</v>
      </c>
      <c r="T34" s="7">
        <f t="shared" si="1"/>
        <v>251.2</v>
      </c>
      <c r="U34" s="6">
        <f t="shared" si="2"/>
        <v>0.3604017216642755</v>
      </c>
    </row>
    <row r="35" spans="1:21" ht="12.75">
      <c r="A35" t="s">
        <v>20</v>
      </c>
      <c r="B35" t="s">
        <v>41</v>
      </c>
      <c r="C35">
        <v>125</v>
      </c>
      <c r="D35">
        <v>3</v>
      </c>
      <c r="E35">
        <f t="shared" si="0"/>
        <v>128</v>
      </c>
      <c r="F35">
        <v>7</v>
      </c>
      <c r="G35">
        <v>8</v>
      </c>
      <c r="H35">
        <v>15</v>
      </c>
      <c r="I35" s="1">
        <v>3</v>
      </c>
      <c r="J35" s="1">
        <v>8</v>
      </c>
      <c r="O35">
        <v>2</v>
      </c>
      <c r="R35">
        <v>1</v>
      </c>
      <c r="T35" s="7">
        <f t="shared" si="1"/>
        <v>43.6</v>
      </c>
      <c r="U35" s="6">
        <f t="shared" si="2"/>
        <v>0.34466403162055337</v>
      </c>
    </row>
    <row r="36" spans="1:21" ht="12.75">
      <c r="A36" t="s">
        <v>14</v>
      </c>
      <c r="B36" t="s">
        <v>40</v>
      </c>
      <c r="C36">
        <v>273</v>
      </c>
      <c r="D36">
        <v>0</v>
      </c>
      <c r="E36">
        <f t="shared" si="0"/>
        <v>273</v>
      </c>
      <c r="F36">
        <v>17</v>
      </c>
      <c r="G36">
        <v>11</v>
      </c>
      <c r="H36">
        <v>28</v>
      </c>
      <c r="I36" s="1">
        <v>6</v>
      </c>
      <c r="J36" s="1">
        <v>32</v>
      </c>
      <c r="K36">
        <v>3.5</v>
      </c>
      <c r="N36">
        <v>1</v>
      </c>
      <c r="O36">
        <v>5</v>
      </c>
      <c r="R36">
        <v>1</v>
      </c>
      <c r="T36" s="7">
        <f t="shared" si="1"/>
        <v>93.4</v>
      </c>
      <c r="U36" s="6">
        <f t="shared" si="2"/>
        <v>0.34212454212454213</v>
      </c>
    </row>
    <row r="37" spans="1:21" ht="12.75">
      <c r="A37" t="s">
        <v>12</v>
      </c>
      <c r="B37" t="s">
        <v>42</v>
      </c>
      <c r="C37">
        <v>186</v>
      </c>
      <c r="D37">
        <v>55</v>
      </c>
      <c r="E37">
        <f t="shared" si="0"/>
        <v>241</v>
      </c>
      <c r="F37">
        <v>17</v>
      </c>
      <c r="G37">
        <v>17</v>
      </c>
      <c r="H37">
        <v>34</v>
      </c>
      <c r="I37" s="1">
        <v>2</v>
      </c>
      <c r="J37" s="1">
        <v>5</v>
      </c>
      <c r="N37">
        <v>2</v>
      </c>
      <c r="R37">
        <v>1</v>
      </c>
      <c r="T37" s="7">
        <f t="shared" si="1"/>
        <v>72</v>
      </c>
      <c r="U37" s="6">
        <f t="shared" si="2"/>
        <v>0.3372365339578454</v>
      </c>
    </row>
    <row r="38" spans="1:21" ht="12.75">
      <c r="A38" t="s">
        <v>2</v>
      </c>
      <c r="B38" t="s">
        <v>43</v>
      </c>
      <c r="C38">
        <v>645</v>
      </c>
      <c r="D38">
        <v>94</v>
      </c>
      <c r="E38">
        <f t="shared" si="0"/>
        <v>739</v>
      </c>
      <c r="F38">
        <v>44</v>
      </c>
      <c r="G38">
        <v>26</v>
      </c>
      <c r="H38">
        <v>70</v>
      </c>
      <c r="I38" s="1">
        <v>12</v>
      </c>
      <c r="J38" s="1">
        <v>48</v>
      </c>
      <c r="K38">
        <v>3</v>
      </c>
      <c r="L38" s="1">
        <v>2</v>
      </c>
      <c r="M38" s="1">
        <v>11</v>
      </c>
      <c r="N38">
        <v>7</v>
      </c>
      <c r="O38">
        <v>6</v>
      </c>
      <c r="P38" s="1">
        <v>2</v>
      </c>
      <c r="Q38" s="1">
        <v>0</v>
      </c>
      <c r="T38" s="7">
        <f t="shared" si="1"/>
        <v>217.7</v>
      </c>
      <c r="U38" s="6">
        <f t="shared" si="2"/>
        <v>0.3145953757225433</v>
      </c>
    </row>
    <row r="39" spans="1:21" ht="12.75">
      <c r="A39" t="s">
        <v>9</v>
      </c>
      <c r="B39" t="s">
        <v>40</v>
      </c>
      <c r="C39">
        <v>455</v>
      </c>
      <c r="D39">
        <v>71</v>
      </c>
      <c r="E39">
        <f t="shared" si="0"/>
        <v>526</v>
      </c>
      <c r="F39">
        <v>28</v>
      </c>
      <c r="G39">
        <v>17</v>
      </c>
      <c r="H39">
        <v>45</v>
      </c>
      <c r="I39" s="1">
        <v>8</v>
      </c>
      <c r="J39" s="1">
        <v>44</v>
      </c>
      <c r="K39">
        <v>5</v>
      </c>
      <c r="N39">
        <v>1</v>
      </c>
      <c r="O39">
        <v>5</v>
      </c>
      <c r="P39" s="1">
        <v>1</v>
      </c>
      <c r="Q39" s="1">
        <v>36</v>
      </c>
      <c r="S39">
        <v>1</v>
      </c>
      <c r="T39" s="7">
        <f t="shared" si="1"/>
        <v>153</v>
      </c>
      <c r="U39" s="6">
        <f t="shared" si="2"/>
        <v>0.3119266055045872</v>
      </c>
    </row>
    <row r="40" spans="1:21" ht="12.75">
      <c r="A40" t="s">
        <v>16</v>
      </c>
      <c r="B40" t="s">
        <v>41</v>
      </c>
      <c r="C40">
        <v>181</v>
      </c>
      <c r="D40">
        <v>0</v>
      </c>
      <c r="E40">
        <f t="shared" si="0"/>
        <v>181</v>
      </c>
      <c r="F40">
        <v>11</v>
      </c>
      <c r="G40">
        <v>12</v>
      </c>
      <c r="H40">
        <v>23</v>
      </c>
      <c r="I40" s="1">
        <v>4</v>
      </c>
      <c r="J40" s="1">
        <v>12</v>
      </c>
      <c r="K40">
        <v>2.5</v>
      </c>
      <c r="N40">
        <v>1</v>
      </c>
      <c r="O40">
        <v>2</v>
      </c>
      <c r="T40" s="7">
        <f t="shared" si="1"/>
        <v>56.4</v>
      </c>
      <c r="U40" s="6">
        <f t="shared" si="2"/>
        <v>0.31160220994475135</v>
      </c>
    </row>
    <row r="41" spans="1:21" ht="12.75">
      <c r="A41" t="s">
        <v>10</v>
      </c>
      <c r="B41" t="s">
        <v>39</v>
      </c>
      <c r="C41">
        <v>317</v>
      </c>
      <c r="D41">
        <v>0</v>
      </c>
      <c r="E41">
        <f t="shared" si="0"/>
        <v>317</v>
      </c>
      <c r="F41">
        <v>25</v>
      </c>
      <c r="G41">
        <v>17</v>
      </c>
      <c r="H41">
        <v>42</v>
      </c>
      <c r="I41" s="1">
        <v>5</v>
      </c>
      <c r="J41" s="1">
        <v>13</v>
      </c>
      <c r="K41">
        <v>1</v>
      </c>
      <c r="N41">
        <v>5</v>
      </c>
      <c r="T41" s="7">
        <f t="shared" si="1"/>
        <v>96.6</v>
      </c>
      <c r="U41" s="6">
        <f t="shared" si="2"/>
        <v>0.30473186119873813</v>
      </c>
    </row>
    <row r="42" spans="1:21" ht="12.75">
      <c r="A42" t="s">
        <v>5</v>
      </c>
      <c r="B42" t="s">
        <v>41</v>
      </c>
      <c r="C42">
        <v>418</v>
      </c>
      <c r="D42">
        <v>118</v>
      </c>
      <c r="E42">
        <f t="shared" si="0"/>
        <v>536</v>
      </c>
      <c r="F42">
        <v>23</v>
      </c>
      <c r="G42">
        <v>35</v>
      </c>
      <c r="H42">
        <v>58</v>
      </c>
      <c r="I42" s="1">
        <v>8</v>
      </c>
      <c r="J42" s="1">
        <v>23</v>
      </c>
      <c r="K42">
        <v>1</v>
      </c>
      <c r="L42" s="1">
        <v>1</v>
      </c>
      <c r="M42" s="1">
        <v>15</v>
      </c>
      <c r="N42">
        <v>5</v>
      </c>
      <c r="O42">
        <v>5</v>
      </c>
      <c r="P42" s="1">
        <v>1</v>
      </c>
      <c r="Q42" s="1">
        <v>0</v>
      </c>
      <c r="T42" s="7">
        <f t="shared" si="1"/>
        <v>145.1</v>
      </c>
      <c r="U42" s="6">
        <f t="shared" si="2"/>
        <v>0.3041928721174004</v>
      </c>
    </row>
    <row r="43" spans="1:21" ht="12.75">
      <c r="A43" t="s">
        <v>18</v>
      </c>
      <c r="B43" t="s">
        <v>41</v>
      </c>
      <c r="C43">
        <v>174</v>
      </c>
      <c r="D43">
        <v>0</v>
      </c>
      <c r="E43">
        <f t="shared" si="0"/>
        <v>174</v>
      </c>
      <c r="F43">
        <v>11</v>
      </c>
      <c r="G43">
        <v>10</v>
      </c>
      <c r="H43">
        <v>21</v>
      </c>
      <c r="I43" s="1">
        <v>1</v>
      </c>
      <c r="J43" s="1">
        <v>10</v>
      </c>
      <c r="K43">
        <v>1</v>
      </c>
      <c r="O43">
        <v>2</v>
      </c>
      <c r="R43">
        <v>1</v>
      </c>
      <c r="T43" s="7">
        <f t="shared" si="1"/>
        <v>52</v>
      </c>
      <c r="U43" s="6">
        <f t="shared" si="2"/>
        <v>0.2988505747126437</v>
      </c>
    </row>
    <row r="44" spans="1:21" ht="12.75">
      <c r="A44" t="s">
        <v>3</v>
      </c>
      <c r="B44" t="s">
        <v>39</v>
      </c>
      <c r="C44">
        <v>431</v>
      </c>
      <c r="D44">
        <v>126</v>
      </c>
      <c r="E44">
        <f t="shared" si="0"/>
        <v>557</v>
      </c>
      <c r="F44">
        <v>42</v>
      </c>
      <c r="G44">
        <v>24</v>
      </c>
      <c r="H44">
        <v>66</v>
      </c>
      <c r="I44" s="1">
        <v>4</v>
      </c>
      <c r="J44" s="1">
        <v>28</v>
      </c>
      <c r="K44">
        <v>2</v>
      </c>
      <c r="L44" s="1">
        <v>1</v>
      </c>
      <c r="M44" s="1">
        <v>3</v>
      </c>
      <c r="N44">
        <v>3</v>
      </c>
      <c r="T44" s="7">
        <f t="shared" si="1"/>
        <v>144.9</v>
      </c>
      <c r="U44" s="6">
        <f t="shared" si="2"/>
        <v>0.29331983805668016</v>
      </c>
    </row>
    <row r="45" spans="1:21" ht="12.75">
      <c r="A45" t="s">
        <v>1</v>
      </c>
      <c r="B45" t="s">
        <v>39</v>
      </c>
      <c r="C45">
        <v>525</v>
      </c>
      <c r="D45">
        <v>42</v>
      </c>
      <c r="E45">
        <f t="shared" si="0"/>
        <v>567</v>
      </c>
      <c r="F45">
        <v>35</v>
      </c>
      <c r="G45">
        <v>40</v>
      </c>
      <c r="H45">
        <v>75</v>
      </c>
      <c r="I45" s="1">
        <v>5</v>
      </c>
      <c r="J45" s="1">
        <v>13</v>
      </c>
      <c r="K45">
        <v>0.5</v>
      </c>
      <c r="N45">
        <v>5</v>
      </c>
      <c r="O45">
        <v>6</v>
      </c>
      <c r="P45" s="1">
        <v>1</v>
      </c>
      <c r="Q45" s="1">
        <v>11</v>
      </c>
      <c r="T45" s="7">
        <f t="shared" si="1"/>
        <v>157.79999999999998</v>
      </c>
      <c r="U45" s="6">
        <f t="shared" si="2"/>
        <v>0.289010989010989</v>
      </c>
    </row>
    <row r="46" spans="1:21" ht="12.75">
      <c r="A46" t="s">
        <v>17</v>
      </c>
      <c r="B46" t="s">
        <v>42</v>
      </c>
      <c r="C46">
        <v>167</v>
      </c>
      <c r="D46">
        <v>12</v>
      </c>
      <c r="E46">
        <f t="shared" si="0"/>
        <v>179</v>
      </c>
      <c r="F46">
        <v>13</v>
      </c>
      <c r="G46">
        <v>9</v>
      </c>
      <c r="H46">
        <v>22</v>
      </c>
      <c r="N46">
        <v>4</v>
      </c>
      <c r="T46" s="7">
        <f t="shared" si="1"/>
        <v>47</v>
      </c>
      <c r="U46" s="6">
        <f t="shared" si="2"/>
        <v>0.27167630057803466</v>
      </c>
    </row>
    <row r="47" spans="1:21" ht="12.75">
      <c r="A47" t="s">
        <v>8</v>
      </c>
      <c r="B47" t="s">
        <v>40</v>
      </c>
      <c r="C47">
        <v>447</v>
      </c>
      <c r="D47">
        <v>42</v>
      </c>
      <c r="E47">
        <f t="shared" si="0"/>
        <v>489</v>
      </c>
      <c r="F47">
        <v>17</v>
      </c>
      <c r="G47">
        <v>30</v>
      </c>
      <c r="H47">
        <v>47</v>
      </c>
      <c r="I47" s="1">
        <v>5</v>
      </c>
      <c r="J47" s="1">
        <v>15</v>
      </c>
      <c r="K47">
        <v>1</v>
      </c>
      <c r="N47">
        <v>2</v>
      </c>
      <c r="O47">
        <v>10</v>
      </c>
      <c r="P47" s="1">
        <v>1</v>
      </c>
      <c r="Q47" s="1">
        <v>20</v>
      </c>
      <c r="R47">
        <v>1</v>
      </c>
      <c r="T47" s="7">
        <f t="shared" si="1"/>
        <v>124</v>
      </c>
      <c r="U47" s="6">
        <f t="shared" si="2"/>
        <v>0.26495726495726496</v>
      </c>
    </row>
    <row r="48" spans="1:21" ht="12.75">
      <c r="A48" t="s">
        <v>4</v>
      </c>
      <c r="B48" t="s">
        <v>42</v>
      </c>
      <c r="C48">
        <v>670</v>
      </c>
      <c r="D48">
        <v>77</v>
      </c>
      <c r="E48">
        <f t="shared" si="0"/>
        <v>747</v>
      </c>
      <c r="F48">
        <v>37</v>
      </c>
      <c r="G48">
        <v>24</v>
      </c>
      <c r="H48">
        <v>61</v>
      </c>
      <c r="I48" s="1">
        <v>2</v>
      </c>
      <c r="J48" s="1">
        <v>3</v>
      </c>
      <c r="L48" s="1">
        <v>5</v>
      </c>
      <c r="M48" s="1">
        <v>76</v>
      </c>
      <c r="N48">
        <v>9</v>
      </c>
      <c r="T48" s="7">
        <f t="shared" si="1"/>
        <v>187.2</v>
      </c>
      <c r="U48" s="6">
        <f t="shared" si="2"/>
        <v>0.2642201834862385</v>
      </c>
    </row>
    <row r="49" spans="1:21" ht="12.75">
      <c r="A49" t="s">
        <v>15</v>
      </c>
      <c r="B49" t="s">
        <v>43</v>
      </c>
      <c r="C49">
        <v>179</v>
      </c>
      <c r="D49">
        <v>73</v>
      </c>
      <c r="E49">
        <f t="shared" si="0"/>
        <v>252</v>
      </c>
      <c r="F49">
        <v>11</v>
      </c>
      <c r="G49">
        <v>17</v>
      </c>
      <c r="H49">
        <v>28</v>
      </c>
      <c r="I49" s="1">
        <v>1</v>
      </c>
      <c r="J49" s="1">
        <v>4</v>
      </c>
      <c r="N49">
        <v>1</v>
      </c>
      <c r="O49">
        <v>1</v>
      </c>
      <c r="T49" s="7">
        <f t="shared" si="1"/>
        <v>46.8</v>
      </c>
      <c r="U49" s="6">
        <f t="shared" si="2"/>
        <v>0.21716937354988397</v>
      </c>
    </row>
    <row r="50" spans="1:21" ht="12.75">
      <c r="A50" t="s">
        <v>19</v>
      </c>
      <c r="B50" t="s">
        <v>40</v>
      </c>
      <c r="C50">
        <v>168</v>
      </c>
      <c r="D50">
        <v>1</v>
      </c>
      <c r="E50">
        <f t="shared" si="0"/>
        <v>169</v>
      </c>
      <c r="F50">
        <v>6</v>
      </c>
      <c r="G50">
        <v>14</v>
      </c>
      <c r="H50">
        <v>20</v>
      </c>
      <c r="O50">
        <v>4</v>
      </c>
      <c r="T50" s="7">
        <f t="shared" si="1"/>
        <v>34</v>
      </c>
      <c r="U50" s="6">
        <f t="shared" si="2"/>
        <v>0.20178041543026706</v>
      </c>
    </row>
    <row r="52" spans="2:17" ht="12.75">
      <c r="B52" s="12"/>
      <c r="C52" s="12"/>
      <c r="D52" s="10" t="s">
        <v>38</v>
      </c>
      <c r="O52" s="10"/>
      <c r="P52" s="10" t="s">
        <v>91</v>
      </c>
      <c r="Q52" s="10" t="s">
        <v>38</v>
      </c>
    </row>
    <row r="53" spans="1:17" ht="12.75">
      <c r="A53" s="8" t="s">
        <v>93</v>
      </c>
      <c r="B53" s="10" t="s">
        <v>38</v>
      </c>
      <c r="C53" s="10" t="s">
        <v>36</v>
      </c>
      <c r="D53" s="10" t="s">
        <v>45</v>
      </c>
      <c r="J53" s="8" t="s">
        <v>46</v>
      </c>
      <c r="O53" s="10" t="s">
        <v>38</v>
      </c>
      <c r="P53" s="10" t="s">
        <v>92</v>
      </c>
      <c r="Q53" s="10" t="s">
        <v>45</v>
      </c>
    </row>
    <row r="54" spans="1:17" ht="12.75">
      <c r="A54" t="s">
        <v>7</v>
      </c>
      <c r="B54" t="s">
        <v>43</v>
      </c>
      <c r="C54" s="7">
        <v>223</v>
      </c>
      <c r="D54" s="7"/>
      <c r="J54" t="s">
        <v>7</v>
      </c>
      <c r="O54" t="s">
        <v>43</v>
      </c>
      <c r="P54" s="13">
        <v>0.4207547169811321</v>
      </c>
      <c r="Q54"/>
    </row>
    <row r="55" spans="1:17" ht="12.75">
      <c r="A55" t="s">
        <v>2</v>
      </c>
      <c r="B55" t="s">
        <v>43</v>
      </c>
      <c r="C55" s="7">
        <v>217.7</v>
      </c>
      <c r="D55" s="7"/>
      <c r="J55" t="s">
        <v>2</v>
      </c>
      <c r="O55" t="s">
        <v>43</v>
      </c>
      <c r="P55" s="13">
        <v>0.3145953757225433</v>
      </c>
      <c r="Q55"/>
    </row>
    <row r="56" spans="1:17" ht="12.75">
      <c r="A56" t="s">
        <v>15</v>
      </c>
      <c r="B56" t="s">
        <v>43</v>
      </c>
      <c r="C56" s="7">
        <v>46.8</v>
      </c>
      <c r="D56" s="7">
        <f>SUM(C54:C56)/3</f>
        <v>162.5</v>
      </c>
      <c r="J56" t="s">
        <v>15</v>
      </c>
      <c r="O56" t="s">
        <v>43</v>
      </c>
      <c r="P56" s="13">
        <v>0.21716937354988397</v>
      </c>
      <c r="Q56" s="6">
        <f>SUM(P54:P56)/3</f>
        <v>0.3175064887511864</v>
      </c>
    </row>
    <row r="57" spans="1:17" ht="12.75">
      <c r="A57" t="s">
        <v>0</v>
      </c>
      <c r="B57" t="s">
        <v>39</v>
      </c>
      <c r="C57" s="7">
        <v>251.2</v>
      </c>
      <c r="J57" t="s">
        <v>11</v>
      </c>
      <c r="O57" t="s">
        <v>39</v>
      </c>
      <c r="P57" s="13">
        <v>0.37973568281938325</v>
      </c>
      <c r="Q57"/>
    </row>
    <row r="58" spans="1:17" ht="12.75">
      <c r="A58" t="s">
        <v>1</v>
      </c>
      <c r="B58" t="s">
        <v>39</v>
      </c>
      <c r="C58" s="7">
        <v>157.8</v>
      </c>
      <c r="J58" t="s">
        <v>0</v>
      </c>
      <c r="O58" t="s">
        <v>39</v>
      </c>
      <c r="P58" s="13">
        <v>0.3604017216642755</v>
      </c>
      <c r="Q58"/>
    </row>
    <row r="59" spans="1:17" ht="12.75">
      <c r="A59" t="s">
        <v>3</v>
      </c>
      <c r="B59" t="s">
        <v>39</v>
      </c>
      <c r="C59" s="7">
        <v>144.9</v>
      </c>
      <c r="J59" t="s">
        <v>10</v>
      </c>
      <c r="O59" t="s">
        <v>39</v>
      </c>
      <c r="P59" s="13">
        <v>0.30473186119873813</v>
      </c>
      <c r="Q59"/>
    </row>
    <row r="60" spans="1:17" ht="12.75">
      <c r="A60" t="s">
        <v>10</v>
      </c>
      <c r="B60" t="s">
        <v>39</v>
      </c>
      <c r="C60" s="7">
        <v>96.6</v>
      </c>
      <c r="J60" t="s">
        <v>3</v>
      </c>
      <c r="O60" t="s">
        <v>39</v>
      </c>
      <c r="P60" s="13">
        <v>0.29331983805668016</v>
      </c>
      <c r="Q60"/>
    </row>
    <row r="61" spans="1:17" ht="12.75">
      <c r="A61" t="s">
        <v>11</v>
      </c>
      <c r="B61" t="s">
        <v>39</v>
      </c>
      <c r="C61" s="7">
        <v>86.2</v>
      </c>
      <c r="D61" s="7">
        <f>SUM(C57:C61)/5</f>
        <v>147.34</v>
      </c>
      <c r="J61" t="s">
        <v>1</v>
      </c>
      <c r="O61" t="s">
        <v>39</v>
      </c>
      <c r="P61" s="13">
        <v>0.289010989010989</v>
      </c>
      <c r="Q61" s="6">
        <f>SUM(P57:P61)/5</f>
        <v>0.3254400185500132</v>
      </c>
    </row>
    <row r="62" spans="1:17" ht="12.75">
      <c r="A62" t="s">
        <v>6</v>
      </c>
      <c r="B62" t="s">
        <v>41</v>
      </c>
      <c r="C62" s="7">
        <v>175.8</v>
      </c>
      <c r="J62" t="s">
        <v>6</v>
      </c>
      <c r="O62" t="s">
        <v>41</v>
      </c>
      <c r="P62" s="13">
        <v>0.3955005624296962</v>
      </c>
      <c r="Q62"/>
    </row>
    <row r="63" spans="1:17" ht="12.75">
      <c r="A63" t="s">
        <v>5</v>
      </c>
      <c r="B63" t="s">
        <v>41</v>
      </c>
      <c r="C63" s="7">
        <v>145.1</v>
      </c>
      <c r="J63" t="s">
        <v>20</v>
      </c>
      <c r="O63" t="s">
        <v>41</v>
      </c>
      <c r="P63" s="13">
        <v>0.34466403162055337</v>
      </c>
      <c r="Q63"/>
    </row>
    <row r="64" spans="1:17" ht="12.75">
      <c r="A64" t="s">
        <v>16</v>
      </c>
      <c r="B64" t="s">
        <v>41</v>
      </c>
      <c r="C64" s="7">
        <v>56.4</v>
      </c>
      <c r="J64" t="s">
        <v>16</v>
      </c>
      <c r="O64" t="s">
        <v>41</v>
      </c>
      <c r="P64" s="13">
        <v>0.31160220994475135</v>
      </c>
      <c r="Q64"/>
    </row>
    <row r="65" spans="1:17" ht="12.75">
      <c r="A65" t="s">
        <v>18</v>
      </c>
      <c r="B65" t="s">
        <v>41</v>
      </c>
      <c r="C65" s="7">
        <v>52</v>
      </c>
      <c r="J65" t="s">
        <v>5</v>
      </c>
      <c r="O65" t="s">
        <v>41</v>
      </c>
      <c r="P65" s="13">
        <v>0.3041928721174004</v>
      </c>
      <c r="Q65"/>
    </row>
    <row r="66" spans="1:17" ht="12.75">
      <c r="A66" t="s">
        <v>20</v>
      </c>
      <c r="B66" t="s">
        <v>41</v>
      </c>
      <c r="C66" s="7">
        <v>43.6</v>
      </c>
      <c r="D66" s="7">
        <f>SUM(C62:C66)/5</f>
        <v>94.58</v>
      </c>
      <c r="J66" t="s">
        <v>18</v>
      </c>
      <c r="O66" t="s">
        <v>41</v>
      </c>
      <c r="P66" s="13">
        <v>0.2988505747126437</v>
      </c>
      <c r="Q66" s="6">
        <f>SUM(P62:P66)/5</f>
        <v>0.33096205016500907</v>
      </c>
    </row>
    <row r="67" spans="1:17" ht="12.75">
      <c r="A67" t="s">
        <v>9</v>
      </c>
      <c r="B67" t="s">
        <v>40</v>
      </c>
      <c r="C67" s="7">
        <v>153</v>
      </c>
      <c r="J67" t="s">
        <v>14</v>
      </c>
      <c r="O67" t="s">
        <v>40</v>
      </c>
      <c r="P67" s="13">
        <v>0.34212454212454213</v>
      </c>
      <c r="Q67"/>
    </row>
    <row r="68" spans="1:17" ht="12.75">
      <c r="A68" t="s">
        <v>8</v>
      </c>
      <c r="B68" t="s">
        <v>40</v>
      </c>
      <c r="C68" s="7">
        <v>124</v>
      </c>
      <c r="J68" t="s">
        <v>9</v>
      </c>
      <c r="O68" t="s">
        <v>40</v>
      </c>
      <c r="P68" s="13">
        <v>0.3119266055045872</v>
      </c>
      <c r="Q68"/>
    </row>
    <row r="69" spans="1:17" ht="12.75">
      <c r="A69" t="s">
        <v>14</v>
      </c>
      <c r="B69" t="s">
        <v>40</v>
      </c>
      <c r="C69" s="7">
        <v>93.4</v>
      </c>
      <c r="J69" t="s">
        <v>8</v>
      </c>
      <c r="O69" t="s">
        <v>40</v>
      </c>
      <c r="P69" s="13">
        <v>0.26495726495726496</v>
      </c>
      <c r="Q69"/>
    </row>
    <row r="70" spans="1:17" ht="12.75">
      <c r="A70" t="s">
        <v>19</v>
      </c>
      <c r="B70" t="s">
        <v>40</v>
      </c>
      <c r="C70" s="7">
        <v>34</v>
      </c>
      <c r="D70" s="7">
        <f>SUM(C67:C70)/4</f>
        <v>101.1</v>
      </c>
      <c r="J70" t="s">
        <v>19</v>
      </c>
      <c r="O70" t="s">
        <v>40</v>
      </c>
      <c r="P70" s="13">
        <v>0.20178041543026706</v>
      </c>
      <c r="Q70" s="6">
        <f>SUM(P67:P70)/4</f>
        <v>0.28019720700416534</v>
      </c>
    </row>
    <row r="71" spans="1:17" ht="12.75">
      <c r="A71" t="s">
        <v>4</v>
      </c>
      <c r="B71" t="s">
        <v>42</v>
      </c>
      <c r="C71" s="7">
        <v>187.2</v>
      </c>
      <c r="J71" t="s">
        <v>13</v>
      </c>
      <c r="O71" t="s">
        <v>42</v>
      </c>
      <c r="P71" s="13">
        <v>0.3732227488151659</v>
      </c>
      <c r="Q71"/>
    </row>
    <row r="72" spans="1:17" ht="12.75">
      <c r="A72" t="s">
        <v>13</v>
      </c>
      <c r="B72" t="s">
        <v>42</v>
      </c>
      <c r="C72" s="7">
        <v>157.5</v>
      </c>
      <c r="J72" t="s">
        <v>12</v>
      </c>
      <c r="O72" t="s">
        <v>42</v>
      </c>
      <c r="P72" s="13">
        <v>0.3372365339578454</v>
      </c>
      <c r="Q72"/>
    </row>
    <row r="73" spans="1:17" ht="12.75">
      <c r="A73" t="s">
        <v>12</v>
      </c>
      <c r="B73" t="s">
        <v>42</v>
      </c>
      <c r="C73" s="7">
        <v>72</v>
      </c>
      <c r="J73" t="s">
        <v>17</v>
      </c>
      <c r="O73" t="s">
        <v>42</v>
      </c>
      <c r="P73" s="13">
        <v>0.27167630057803466</v>
      </c>
      <c r="Q73"/>
    </row>
    <row r="74" spans="1:17" ht="12.75">
      <c r="A74" t="s">
        <v>17</v>
      </c>
      <c r="B74" t="s">
        <v>42</v>
      </c>
      <c r="C74" s="7">
        <v>47</v>
      </c>
      <c r="D74" s="7">
        <f>SUM(C71:C74)/4</f>
        <v>115.925</v>
      </c>
      <c r="J74" t="s">
        <v>4</v>
      </c>
      <c r="O74" t="s">
        <v>42</v>
      </c>
      <c r="P74" s="13">
        <v>0.2642201834862385</v>
      </c>
      <c r="Q74" s="6">
        <f>SUM(P71:P74)/4</f>
        <v>0.3115889417093211</v>
      </c>
    </row>
  </sheetData>
  <printOptions/>
  <pageMargins left="0.75" right="0.75" top="0.75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Will Stewart</cp:lastModifiedBy>
  <cp:lastPrinted>2001-03-15T20:33:15Z</cp:lastPrinted>
  <dcterms:created xsi:type="dcterms:W3CDTF">2001-03-14T02:32:51Z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